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F07" lockStructure="1"/>
  <bookViews>
    <workbookView xWindow="6876" yWindow="252" windowWidth="9876" windowHeight="11040"/>
  </bookViews>
  <sheets>
    <sheet name="Blad1" sheetId="1" r:id="rId1"/>
    <sheet name="2" sheetId="2" state="hidden" r:id="rId2"/>
  </sheets>
  <calcPr calcId="145621"/>
</workbook>
</file>

<file path=xl/calcChain.xml><?xml version="1.0" encoding="utf-8"?>
<calcChain xmlns="http://schemas.openxmlformats.org/spreadsheetml/2006/main">
  <c r="E6" i="2" l="1"/>
  <c r="D6" i="2"/>
  <c r="D8" i="2" s="1"/>
  <c r="D8" i="1" s="1"/>
  <c r="C6" i="2"/>
  <c r="B6" i="2"/>
  <c r="B10" i="2"/>
  <c r="B11" i="2" s="1"/>
  <c r="B12" i="2" s="1"/>
  <c r="B13" i="2" s="1"/>
  <c r="B14" i="2" s="1"/>
  <c r="B15" i="2" s="1"/>
  <c r="B16" i="2" s="1"/>
  <c r="B17" i="2" s="1"/>
  <c r="B9" i="2"/>
  <c r="E8" i="2" l="1"/>
  <c r="E8" i="1" s="1"/>
  <c r="C8" i="2"/>
  <c r="C8" i="1" s="1"/>
  <c r="G6" i="2"/>
  <c r="G6" i="1" s="1"/>
  <c r="C9" i="2"/>
  <c r="C9" i="1" s="1"/>
  <c r="D9" i="2" l="1"/>
  <c r="D9" i="1" s="1"/>
  <c r="G8" i="2"/>
  <c r="F8" i="2" s="1"/>
  <c r="F8" i="1" s="1"/>
  <c r="H6" i="2"/>
  <c r="H6" i="1" s="1"/>
  <c r="F6" i="2"/>
  <c r="F6" i="1" s="1"/>
  <c r="E9" i="2"/>
  <c r="H8" i="2" l="1"/>
  <c r="H8" i="1" s="1"/>
  <c r="G8" i="1"/>
  <c r="G9" i="2"/>
  <c r="H9" i="2" s="1"/>
  <c r="H9" i="1" s="1"/>
  <c r="D10" i="2"/>
  <c r="E9" i="1"/>
  <c r="F9" i="2" l="1"/>
  <c r="F9" i="1" s="1"/>
  <c r="G9" i="1"/>
  <c r="C10" i="2"/>
  <c r="D10" i="1"/>
  <c r="C10" i="1" l="1"/>
  <c r="E10" i="2"/>
  <c r="G10" i="2" s="1"/>
  <c r="H10" i="2" l="1"/>
  <c r="H10" i="1" s="1"/>
  <c r="G10" i="1"/>
  <c r="D11" i="2"/>
  <c r="E10" i="1"/>
  <c r="F10" i="2"/>
  <c r="F10" i="1" s="1"/>
  <c r="C11" i="2" l="1"/>
  <c r="D11" i="1"/>
  <c r="C11" i="1" l="1"/>
  <c r="E11" i="2"/>
  <c r="G11" i="2" s="1"/>
  <c r="F11" i="2" s="1"/>
  <c r="F11" i="1" s="1"/>
  <c r="H11" i="2" l="1"/>
  <c r="H11" i="1" s="1"/>
  <c r="G11" i="1"/>
  <c r="D12" i="2"/>
  <c r="E11" i="1"/>
  <c r="C12" i="2" l="1"/>
  <c r="D12" i="1"/>
  <c r="C12" i="1" l="1"/>
  <c r="E12" i="2"/>
  <c r="G12" i="2" s="1"/>
  <c r="H12" i="2" l="1"/>
  <c r="H12" i="1" s="1"/>
  <c r="G12" i="1"/>
  <c r="F12" i="2"/>
  <c r="F12" i="1" s="1"/>
  <c r="D13" i="2"/>
  <c r="E12" i="1"/>
  <c r="C13" i="2" l="1"/>
  <c r="D13" i="1"/>
  <c r="C13" i="1" l="1"/>
  <c r="E13" i="2"/>
  <c r="G13" i="2"/>
  <c r="F13" i="2" s="1"/>
  <c r="F13" i="1" s="1"/>
  <c r="H13" i="2" l="1"/>
  <c r="H13" i="1" s="1"/>
  <c r="G13" i="1"/>
  <c r="D14" i="2"/>
  <c r="E13" i="1"/>
  <c r="C14" i="2" l="1"/>
  <c r="D14" i="1"/>
  <c r="C14" i="1" l="1"/>
  <c r="H14" i="2"/>
  <c r="H14" i="1" s="1"/>
  <c r="G14" i="2"/>
  <c r="G14" i="1" s="1"/>
  <c r="F14" i="2"/>
  <c r="F14" i="1" s="1"/>
  <c r="E14" i="2"/>
  <c r="B9" i="1"/>
  <c r="D15" i="2" l="1"/>
  <c r="E14" i="1"/>
  <c r="B10" i="1"/>
  <c r="B11" i="1" s="1"/>
  <c r="B12" i="1" s="1"/>
  <c r="B13" i="1" s="1"/>
  <c r="B14" i="1" s="1"/>
  <c r="B15" i="1" s="1"/>
  <c r="B16" i="1" s="1"/>
  <c r="B17" i="1" s="1"/>
  <c r="C15" i="2" l="1"/>
  <c r="D15" i="1"/>
  <c r="C15" i="1" l="1"/>
  <c r="F15" i="2"/>
  <c r="F15" i="1" s="1"/>
  <c r="H15" i="2"/>
  <c r="H15" i="1" s="1"/>
  <c r="G15" i="2"/>
  <c r="G15" i="1" s="1"/>
  <c r="E15" i="2"/>
  <c r="D16" i="2" l="1"/>
  <c r="E15" i="1"/>
  <c r="C16" i="2" l="1"/>
  <c r="D16" i="1"/>
  <c r="C16" i="1" l="1"/>
  <c r="F16" i="2"/>
  <c r="F16" i="1" s="1"/>
  <c r="H16" i="2"/>
  <c r="H16" i="1" s="1"/>
  <c r="G16" i="2"/>
  <c r="G16" i="1" s="1"/>
  <c r="E16" i="2"/>
  <c r="D17" i="2" l="1"/>
  <c r="E16" i="1"/>
  <c r="C17" i="2" l="1"/>
  <c r="D17" i="1"/>
  <c r="C17" i="1" l="1"/>
  <c r="E17" i="2"/>
  <c r="E17" i="1" s="1"/>
  <c r="G17" i="2"/>
  <c r="G17" i="1" s="1"/>
  <c r="H17" i="2"/>
  <c r="H17" i="1" s="1"/>
  <c r="F17" i="2"/>
  <c r="F17" i="1" s="1"/>
</calcChain>
</file>

<file path=xl/comments1.xml><?xml version="1.0" encoding="utf-8"?>
<comments xmlns="http://schemas.openxmlformats.org/spreadsheetml/2006/main">
  <authors>
    <author>Luc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 xml:space="preserve">Example how to make templates </t>
        </r>
      </text>
    </comment>
  </commentList>
</comments>
</file>

<file path=xl/sharedStrings.xml><?xml version="1.0" encoding="utf-8"?>
<sst xmlns="http://schemas.openxmlformats.org/spreadsheetml/2006/main" count="28" uniqueCount="15">
  <si>
    <r>
      <t>F</t>
    </r>
    <r>
      <rPr>
        <b/>
        <sz val="12"/>
        <color indexed="9"/>
        <rFont val="Arial"/>
        <family val="2"/>
      </rPr>
      <t xml:space="preserve">tt  </t>
    </r>
    <r>
      <rPr>
        <sz val="8"/>
        <color indexed="9"/>
        <rFont val="Arial"/>
        <family val="2"/>
      </rPr>
      <t>Foekema Twostroke Tuning</t>
    </r>
  </si>
  <si>
    <t>Angle</t>
  </si>
  <si>
    <t>Template Arcs</t>
  </si>
  <si>
    <t>end</t>
  </si>
  <si>
    <t>degr</t>
  </si>
  <si>
    <t>number</t>
  </si>
  <si>
    <t>parts</t>
  </si>
  <si>
    <t>start</t>
  </si>
  <si>
    <t>Coneparts dividing</t>
  </si>
  <si>
    <t>mm</t>
  </si>
  <si>
    <t>Length</t>
  </si>
  <si>
    <t xml:space="preserve">     Diameter mm</t>
  </si>
  <si>
    <t>R / mm</t>
  </si>
  <si>
    <t>B / mm</t>
  </si>
  <si>
    <r>
      <t>F</t>
    </r>
    <r>
      <rPr>
        <b/>
        <sz val="12"/>
        <color theme="0"/>
        <rFont val="Arial"/>
        <family val="2"/>
      </rPr>
      <t xml:space="preserve">tt  </t>
    </r>
    <r>
      <rPr>
        <sz val="8"/>
        <color theme="0"/>
        <rFont val="Arial"/>
        <family val="2"/>
      </rPr>
      <t>Foekema Twostroke Tuning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</si>
</sst>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i/>
      <sz val="12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0"/>
      <color rgb="FF0000FF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i/>
      <sz val="12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3" fillId="3" borderId="1" xfId="0" applyFont="1" applyFill="1" applyBorder="1"/>
    <xf numFmtId="0" fontId="4" fillId="3" borderId="2" xfId="0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center"/>
    </xf>
    <xf numFmtId="1" fontId="2" fillId="3" borderId="16" xfId="0" applyNumberFormat="1" applyFont="1" applyFill="1" applyBorder="1"/>
    <xf numFmtId="2" fontId="8" fillId="0" borderId="12" xfId="0" applyNumberFormat="1" applyFont="1" applyFill="1" applyBorder="1" applyAlignment="1">
      <alignment horizontal="center"/>
    </xf>
    <xf numFmtId="164" fontId="9" fillId="0" borderId="20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1" fontId="11" fillId="4" borderId="17" xfId="0" applyNumberFormat="1" applyFont="1" applyFill="1" applyBorder="1" applyAlignment="1" applyProtection="1">
      <alignment horizontal="center"/>
      <protection locked="0"/>
    </xf>
    <xf numFmtId="164" fontId="11" fillId="4" borderId="14" xfId="0" applyNumberFormat="1" applyFont="1" applyFill="1" applyBorder="1" applyAlignment="1" applyProtection="1">
      <alignment horizontal="center"/>
      <protection locked="0"/>
    </xf>
    <xf numFmtId="164" fontId="11" fillId="4" borderId="13" xfId="0" applyNumberFormat="1" applyFont="1" applyFill="1" applyBorder="1" applyAlignment="1" applyProtection="1">
      <alignment horizontal="center"/>
      <protection locked="0"/>
    </xf>
    <xf numFmtId="0" fontId="6" fillId="5" borderId="1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center"/>
    </xf>
    <xf numFmtId="44" fontId="6" fillId="5" borderId="3" xfId="1" applyFont="1" applyFill="1" applyBorder="1" applyAlignment="1">
      <alignment horizontal="left"/>
    </xf>
    <xf numFmtId="44" fontId="6" fillId="5" borderId="5" xfId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1" fontId="7" fillId="5" borderId="11" xfId="0" applyNumberFormat="1" applyFont="1" applyFill="1" applyBorder="1" applyAlignment="1" applyProtection="1">
      <alignment horizontal="center"/>
      <protection locked="0"/>
    </xf>
    <xf numFmtId="1" fontId="8" fillId="5" borderId="11" xfId="0" applyNumberFormat="1" applyFont="1" applyFill="1" applyBorder="1" applyAlignment="1">
      <alignment horizontal="center"/>
    </xf>
    <xf numFmtId="1" fontId="8" fillId="5" borderId="19" xfId="0" applyNumberFormat="1" applyFont="1" applyFill="1" applyBorder="1" applyAlignment="1">
      <alignment horizontal="center"/>
    </xf>
    <xf numFmtId="164" fontId="7" fillId="5" borderId="0" xfId="0" applyNumberFormat="1" applyFont="1" applyFill="1" applyBorder="1" applyAlignment="1" applyProtection="1">
      <alignment horizontal="center"/>
      <protection locked="0"/>
    </xf>
    <xf numFmtId="2" fontId="8" fillId="5" borderId="0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5" borderId="5" xfId="0" applyNumberFormat="1" applyFont="1" applyFill="1" applyBorder="1" applyAlignment="1">
      <alignment horizontal="center"/>
    </xf>
    <xf numFmtId="2" fontId="8" fillId="0" borderId="14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/>
    </xf>
    <xf numFmtId="164" fontId="18" fillId="6" borderId="0" xfId="0" applyNumberFormat="1" applyFont="1" applyFill="1" applyBorder="1" applyAlignment="1" applyProtection="1">
      <alignment horizontal="center"/>
      <protection locked="0"/>
    </xf>
    <xf numFmtId="2" fontId="18" fillId="6" borderId="0" xfId="0" applyNumberFormat="1" applyFont="1" applyFill="1" applyBorder="1" applyAlignment="1">
      <alignment horizontal="center"/>
    </xf>
    <xf numFmtId="164" fontId="14" fillId="6" borderId="0" xfId="0" applyNumberFormat="1" applyFont="1" applyFill="1" applyBorder="1" applyAlignment="1">
      <alignment horizontal="center"/>
    </xf>
    <xf numFmtId="2" fontId="14" fillId="6" borderId="0" xfId="0" applyNumberFormat="1" applyFont="1" applyFill="1" applyBorder="1" applyAlignment="1">
      <alignment horizontal="center"/>
    </xf>
    <xf numFmtId="0" fontId="12" fillId="6" borderId="0" xfId="0" applyFont="1" applyFill="1" applyBorder="1"/>
    <xf numFmtId="1" fontId="13" fillId="6" borderId="0" xfId="0" applyNumberFormat="1" applyFont="1" applyFill="1" applyBorder="1"/>
    <xf numFmtId="0" fontId="14" fillId="6" borderId="0" xfId="0" applyFont="1" applyFill="1" applyBorder="1"/>
    <xf numFmtId="0" fontId="15" fillId="6" borderId="0" xfId="0" applyFont="1" applyFill="1" applyBorder="1" applyAlignment="1">
      <alignment horizontal="right"/>
    </xf>
    <xf numFmtId="0" fontId="17" fillId="6" borderId="0" xfId="0" applyFont="1" applyFill="1" applyBorder="1" applyAlignment="1">
      <alignment horizontal="left"/>
    </xf>
    <xf numFmtId="44" fontId="17" fillId="6" borderId="0" xfId="1" applyFont="1" applyFill="1" applyBorder="1" applyAlignment="1">
      <alignment horizontal="left"/>
    </xf>
    <xf numFmtId="44" fontId="17" fillId="6" borderId="0" xfId="1" applyFont="1" applyFill="1" applyBorder="1" applyAlignment="1">
      <alignment horizontal="center"/>
    </xf>
    <xf numFmtId="1" fontId="18" fillId="6" borderId="0" xfId="0" applyNumberFormat="1" applyFont="1" applyFill="1" applyBorder="1" applyAlignment="1" applyProtection="1">
      <alignment horizontal="center"/>
      <protection locked="0"/>
    </xf>
    <xf numFmtId="164" fontId="18" fillId="6" borderId="0" xfId="0" applyNumberFormat="1" applyFont="1" applyFill="1" applyBorder="1" applyAlignment="1">
      <alignment horizontal="center"/>
    </xf>
    <xf numFmtId="1" fontId="18" fillId="6" borderId="0" xfId="0" applyNumberFormat="1" applyFont="1" applyFill="1" applyBorder="1" applyAlignment="1">
      <alignment horizontal="center"/>
    </xf>
    <xf numFmtId="2" fontId="8" fillId="0" borderId="15" xfId="0" applyNumberFormat="1" applyFont="1" applyFill="1" applyBorder="1" applyAlignment="1">
      <alignment horizontal="center"/>
    </xf>
    <xf numFmtId="164" fontId="9" fillId="0" borderId="22" xfId="0" applyNumberFormat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173874</xdr:colOff>
      <xdr:row>6</xdr:row>
      <xdr:rowOff>21475</xdr:rowOff>
    </xdr:from>
    <xdr:to>
      <xdr:col>11</xdr:col>
      <xdr:colOff>121227</xdr:colOff>
      <xdr:row>16</xdr:row>
      <xdr:rowOff>108066</xdr:rowOff>
    </xdr:to>
    <xdr:pic>
      <xdr:nvPicPr>
        <xdr:cNvPr id="5" name="Afbeelding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734" y="1149235"/>
          <a:ext cx="1692333" cy="170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17"/>
  <sheetViews>
    <sheetView tabSelected="1" zoomScaleNormal="100" workbookViewId="0">
      <selection activeCell="D25" sqref="D25"/>
    </sheetView>
  </sheetViews>
  <sheetFormatPr defaultRowHeight="14.4" x14ac:dyDescent="0.3"/>
  <cols>
    <col min="1" max="1" width="10.109375" style="1" customWidth="1"/>
    <col min="2" max="2" width="8.88671875" style="1" customWidth="1"/>
    <col min="3" max="7" width="8.88671875" style="1"/>
    <col min="8" max="8" width="9.109375" style="1" bestFit="1" customWidth="1"/>
    <col min="9" max="9" width="7.6640625" style="1" customWidth="1"/>
    <col min="10" max="16384" width="8.88671875" style="1"/>
  </cols>
  <sheetData>
    <row r="2" spans="2:10" ht="15" thickBot="1" x14ac:dyDescent="0.35"/>
    <row r="3" spans="2:10" ht="16.2" thickBot="1" x14ac:dyDescent="0.35">
      <c r="B3" s="5" t="s">
        <v>8</v>
      </c>
      <c r="C3" s="2"/>
      <c r="D3" s="2"/>
      <c r="E3" s="2"/>
      <c r="F3" s="2"/>
      <c r="G3" s="2"/>
      <c r="H3" s="3" t="s">
        <v>0</v>
      </c>
    </row>
    <row r="4" spans="2:10" x14ac:dyDescent="0.3">
      <c r="B4" s="14" t="s">
        <v>5</v>
      </c>
      <c r="C4" s="15" t="s">
        <v>10</v>
      </c>
      <c r="D4" s="16" t="s">
        <v>11</v>
      </c>
      <c r="E4" s="15"/>
      <c r="F4" s="17" t="s">
        <v>1</v>
      </c>
      <c r="G4" s="18" t="s">
        <v>2</v>
      </c>
      <c r="H4" s="19"/>
    </row>
    <row r="5" spans="2:10" x14ac:dyDescent="0.3">
      <c r="B5" s="20" t="s">
        <v>6</v>
      </c>
      <c r="C5" s="21" t="s">
        <v>9</v>
      </c>
      <c r="D5" s="22" t="s">
        <v>7</v>
      </c>
      <c r="E5" s="21" t="s">
        <v>3</v>
      </c>
      <c r="F5" s="23" t="s">
        <v>4</v>
      </c>
      <c r="G5" s="22" t="s">
        <v>12</v>
      </c>
      <c r="H5" s="24" t="s">
        <v>13</v>
      </c>
    </row>
    <row r="6" spans="2:10" x14ac:dyDescent="0.3">
      <c r="B6" s="11">
        <v>6</v>
      </c>
      <c r="C6" s="12">
        <v>149</v>
      </c>
      <c r="D6" s="12">
        <v>57</v>
      </c>
      <c r="E6" s="13">
        <v>95</v>
      </c>
      <c r="F6" s="32">
        <f>'2'!F6</f>
        <v>7.3098790236395503</v>
      </c>
      <c r="G6" s="6">
        <f>'2'!G6</f>
        <v>372.5</v>
      </c>
      <c r="H6" s="48">
        <f>'2'!H6</f>
        <v>290.53228851605854</v>
      </c>
    </row>
    <row r="7" spans="2:10" ht="3.6" customHeight="1" x14ac:dyDescent="0.3">
      <c r="B7" s="25"/>
      <c r="C7" s="28"/>
      <c r="D7" s="28"/>
      <c r="E7" s="28"/>
      <c r="F7" s="29"/>
      <c r="G7" s="30"/>
      <c r="H7" s="31"/>
    </row>
    <row r="8" spans="2:10" ht="13.95" customHeight="1" x14ac:dyDescent="0.3">
      <c r="B8" s="26">
        <v>1</v>
      </c>
      <c r="C8" s="4">
        <f>'2'!C8</f>
        <v>24.833333333333332</v>
      </c>
      <c r="D8" s="4">
        <f>'2'!D8</f>
        <v>57</v>
      </c>
      <c r="E8" s="4">
        <f>'2'!E8</f>
        <v>63.333333333333336</v>
      </c>
      <c r="F8" s="10">
        <f>'2'!F8</f>
        <v>7.3098790236395539</v>
      </c>
      <c r="G8" s="4">
        <f>'2'!G8</f>
        <v>248.33333333333323</v>
      </c>
      <c r="H8" s="8">
        <f>'2'!H8</f>
        <v>193.68819234403898</v>
      </c>
    </row>
    <row r="9" spans="2:10" ht="13.95" customHeight="1" x14ac:dyDescent="0.3">
      <c r="B9" s="26">
        <f>B8+1</f>
        <v>2</v>
      </c>
      <c r="C9" s="4">
        <f>'2'!C9</f>
        <v>24.833333333333332</v>
      </c>
      <c r="D9" s="4">
        <f>'2'!D9</f>
        <v>63.333333333333336</v>
      </c>
      <c r="E9" s="4">
        <f>'2'!E9</f>
        <v>69.666666666666671</v>
      </c>
      <c r="F9" s="10">
        <f>'2'!F9</f>
        <v>7.3098790236395521</v>
      </c>
      <c r="G9" s="4">
        <f>'2'!G9</f>
        <v>273.16666666666657</v>
      </c>
      <c r="H9" s="8">
        <f>'2'!H9</f>
        <v>213.05701157844288</v>
      </c>
    </row>
    <row r="10" spans="2:10" ht="13.95" customHeight="1" x14ac:dyDescent="0.3">
      <c r="B10" s="26">
        <f>B9+1</f>
        <v>3</v>
      </c>
      <c r="C10" s="4">
        <f>'2'!C10</f>
        <v>24.833333333333332</v>
      </c>
      <c r="D10" s="4">
        <f>'2'!D10</f>
        <v>69.666666666666671</v>
      </c>
      <c r="E10" s="4">
        <f>'2'!E10</f>
        <v>76</v>
      </c>
      <c r="F10" s="10">
        <f>'2'!F10</f>
        <v>7.3098790236395441</v>
      </c>
      <c r="G10" s="4">
        <f>'2'!G10</f>
        <v>298.00000000000023</v>
      </c>
      <c r="H10" s="8">
        <f>'2'!H10</f>
        <v>232.42583081284681</v>
      </c>
    </row>
    <row r="11" spans="2:10" ht="13.95" customHeight="1" x14ac:dyDescent="0.3">
      <c r="B11" s="26">
        <f>B10+1</f>
        <v>4</v>
      </c>
      <c r="C11" s="4">
        <f>'2'!C11</f>
        <v>24.833333333333332</v>
      </c>
      <c r="D11" s="4">
        <f>'2'!D11</f>
        <v>76</v>
      </c>
      <c r="E11" s="4">
        <f>'2'!E11</f>
        <v>82.333333333333329</v>
      </c>
      <c r="F11" s="10">
        <f>'2'!F11</f>
        <v>7.3098790236395459</v>
      </c>
      <c r="G11" s="4">
        <f>'2'!G11</f>
        <v>322.83333333333354</v>
      </c>
      <c r="H11" s="8">
        <f>'2'!H11</f>
        <v>251.79465004725074</v>
      </c>
    </row>
    <row r="12" spans="2:10" ht="13.95" customHeight="1" x14ac:dyDescent="0.3">
      <c r="B12" s="26">
        <f t="shared" ref="B12:B17" si="0">B11+1</f>
        <v>5</v>
      </c>
      <c r="C12" s="4">
        <f>'2'!C12</f>
        <v>24.833333333333332</v>
      </c>
      <c r="D12" s="4">
        <f>'2'!D12</f>
        <v>82.333333333333329</v>
      </c>
      <c r="E12" s="4">
        <f>'2'!E12</f>
        <v>88.666666666666657</v>
      </c>
      <c r="F12" s="10">
        <f>'2'!F12</f>
        <v>7.3098790236395459</v>
      </c>
      <c r="G12" s="4">
        <f>'2'!G12</f>
        <v>347.66666666666686</v>
      </c>
      <c r="H12" s="8">
        <f>'2'!H12</f>
        <v>271.16346928165461</v>
      </c>
    </row>
    <row r="13" spans="2:10" ht="13.95" customHeight="1" x14ac:dyDescent="0.3">
      <c r="B13" s="26">
        <f t="shared" si="0"/>
        <v>6</v>
      </c>
      <c r="C13" s="4">
        <f>'2'!C13</f>
        <v>24.833333333333332</v>
      </c>
      <c r="D13" s="4">
        <f>'2'!D13</f>
        <v>88.666666666666657</v>
      </c>
      <c r="E13" s="4">
        <f>'2'!E13</f>
        <v>94.999999999999986</v>
      </c>
      <c r="F13" s="10">
        <f>'2'!F13</f>
        <v>7.3098790236395441</v>
      </c>
      <c r="G13" s="4">
        <f>'2'!G13</f>
        <v>372.50000000000023</v>
      </c>
      <c r="H13" s="8">
        <f>'2'!H13</f>
        <v>290.53228851605843</v>
      </c>
    </row>
    <row r="14" spans="2:10" ht="13.95" customHeight="1" x14ac:dyDescent="0.3">
      <c r="B14" s="26">
        <f t="shared" si="0"/>
        <v>7</v>
      </c>
      <c r="C14" s="4" t="str">
        <f>'2'!C14</f>
        <v>-</v>
      </c>
      <c r="D14" s="4" t="str">
        <f>'2'!D14</f>
        <v>-</v>
      </c>
      <c r="E14" s="4" t="str">
        <f>'2'!E14</f>
        <v>-</v>
      </c>
      <c r="F14" s="10" t="str">
        <f>'2'!F14</f>
        <v>-</v>
      </c>
      <c r="G14" s="4" t="str">
        <f>'2'!G14</f>
        <v>-</v>
      </c>
      <c r="H14" s="8" t="str">
        <f>'2'!H14</f>
        <v>-</v>
      </c>
    </row>
    <row r="15" spans="2:10" ht="13.95" customHeight="1" x14ac:dyDescent="0.3">
      <c r="B15" s="26">
        <f t="shared" si="0"/>
        <v>8</v>
      </c>
      <c r="C15" s="4" t="str">
        <f>'2'!C15</f>
        <v>-</v>
      </c>
      <c r="D15" s="4" t="str">
        <f>'2'!D15</f>
        <v>-</v>
      </c>
      <c r="E15" s="4" t="str">
        <f>'2'!E15</f>
        <v>-</v>
      </c>
      <c r="F15" s="10" t="str">
        <f>'2'!F15</f>
        <v>-</v>
      </c>
      <c r="G15" s="4" t="str">
        <f>'2'!G15</f>
        <v>-</v>
      </c>
      <c r="H15" s="8" t="str">
        <f>'2'!H15</f>
        <v>-</v>
      </c>
    </row>
    <row r="16" spans="2:10" ht="13.95" customHeight="1" x14ac:dyDescent="0.3">
      <c r="B16" s="26">
        <f t="shared" si="0"/>
        <v>9</v>
      </c>
      <c r="C16" s="4" t="str">
        <f>'2'!C16</f>
        <v>-</v>
      </c>
      <c r="D16" s="4" t="str">
        <f>'2'!D16</f>
        <v>-</v>
      </c>
      <c r="E16" s="4" t="str">
        <f>'2'!E16</f>
        <v>-</v>
      </c>
      <c r="F16" s="10" t="str">
        <f>'2'!F16</f>
        <v>-</v>
      </c>
      <c r="G16" s="4" t="str">
        <f>'2'!G16</f>
        <v>-</v>
      </c>
      <c r="H16" s="8" t="str">
        <f>'2'!H16</f>
        <v>-</v>
      </c>
    </row>
    <row r="17" spans="2:8" ht="13.95" customHeight="1" thickBot="1" x14ac:dyDescent="0.35">
      <c r="B17" s="27">
        <f t="shared" si="0"/>
        <v>10</v>
      </c>
      <c r="C17" s="7" t="str">
        <f>'2'!C17</f>
        <v>-</v>
      </c>
      <c r="D17" s="7" t="str">
        <f>'2'!D17</f>
        <v>-</v>
      </c>
      <c r="E17" s="7" t="str">
        <f>'2'!E17</f>
        <v>-</v>
      </c>
      <c r="F17" s="49" t="str">
        <f>'2'!F17</f>
        <v>-</v>
      </c>
      <c r="G17" s="7" t="str">
        <f>'2'!G17</f>
        <v>-</v>
      </c>
      <c r="H17" s="9" t="str">
        <f>'2'!H17</f>
        <v>-</v>
      </c>
    </row>
  </sheetData>
  <sheetProtection password="EF07" sheet="1" objects="1" scenarios="1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7"/>
  <sheetViews>
    <sheetView workbookViewId="0">
      <selection activeCell="H30" sqref="H30"/>
    </sheetView>
  </sheetViews>
  <sheetFormatPr defaultRowHeight="14.4" x14ac:dyDescent="0.3"/>
  <cols>
    <col min="1" max="16384" width="8.88671875" style="38"/>
  </cols>
  <sheetData>
    <row r="3" spans="2:8" ht="15.6" x14ac:dyDescent="0.3">
      <c r="B3" s="39" t="s">
        <v>8</v>
      </c>
      <c r="C3" s="40"/>
      <c r="D3" s="40"/>
      <c r="E3" s="40"/>
      <c r="F3" s="40"/>
      <c r="G3" s="40"/>
      <c r="H3" s="41" t="s">
        <v>14</v>
      </c>
    </row>
    <row r="4" spans="2:8" x14ac:dyDescent="0.3">
      <c r="B4" s="33" t="s">
        <v>5</v>
      </c>
      <c r="C4" s="33" t="s">
        <v>10</v>
      </c>
      <c r="D4" s="42" t="s">
        <v>11</v>
      </c>
      <c r="E4" s="33"/>
      <c r="F4" s="33" t="s">
        <v>1</v>
      </c>
      <c r="G4" s="43" t="s">
        <v>2</v>
      </c>
      <c r="H4" s="44"/>
    </row>
    <row r="5" spans="2:8" x14ac:dyDescent="0.3">
      <c r="B5" s="33" t="s">
        <v>6</v>
      </c>
      <c r="C5" s="33" t="s">
        <v>9</v>
      </c>
      <c r="D5" s="33" t="s">
        <v>7</v>
      </c>
      <c r="E5" s="33" t="s">
        <v>3</v>
      </c>
      <c r="F5" s="33" t="s">
        <v>4</v>
      </c>
      <c r="G5" s="33" t="s">
        <v>12</v>
      </c>
      <c r="H5" s="33" t="s">
        <v>13</v>
      </c>
    </row>
    <row r="6" spans="2:8" x14ac:dyDescent="0.3">
      <c r="B6" s="45">
        <f>Blad1!B6</f>
        <v>6</v>
      </c>
      <c r="C6" s="45">
        <f>Blad1!C6</f>
        <v>149</v>
      </c>
      <c r="D6" s="45">
        <f>Blad1!D6</f>
        <v>57</v>
      </c>
      <c r="E6" s="45">
        <f>Blad1!E6</f>
        <v>95</v>
      </c>
      <c r="F6" s="35">
        <f>((PI()*E6)/(PI()*2*G6)*360)/3.14/2</f>
        <v>7.3098790236395503</v>
      </c>
      <c r="G6" s="46">
        <f>+E6/(E6-D6)*C6</f>
        <v>372.5</v>
      </c>
      <c r="H6" s="46">
        <f>2*(G6*SIN(((PI()*E6)/(PI()*2*G6)*360)*PI()/180/2))</f>
        <v>290.53228851605854</v>
      </c>
    </row>
    <row r="7" spans="2:8" x14ac:dyDescent="0.3">
      <c r="B7" s="45"/>
      <c r="C7" s="34"/>
      <c r="D7" s="34"/>
      <c r="E7" s="34"/>
      <c r="F7" s="35"/>
      <c r="G7" s="46"/>
      <c r="H7" s="46"/>
    </row>
    <row r="8" spans="2:8" x14ac:dyDescent="0.3">
      <c r="B8" s="47">
        <v>1</v>
      </c>
      <c r="C8" s="36">
        <f>C6/B6</f>
        <v>24.833333333333332</v>
      </c>
      <c r="D8" s="36">
        <f>D6</f>
        <v>57</v>
      </c>
      <c r="E8" s="36">
        <f>D6+(E6-D6)/B6</f>
        <v>63.333333333333336</v>
      </c>
      <c r="F8" s="37">
        <f>((PI()*E8)/(PI()*2*G8)*360)/3.14/2</f>
        <v>7.3098790236395539</v>
      </c>
      <c r="G8" s="36">
        <f>IF(C8="-","-",E8/(E8-D8)*C8)</f>
        <v>248.33333333333323</v>
      </c>
      <c r="H8" s="36">
        <f t="shared" ref="H8:H17" si="0">IF(C8="-","-",2*(G8*SIN(((PI()*E8)/(PI()*2*G8)*360)*PI()/180/2)))</f>
        <v>193.68819234403898</v>
      </c>
    </row>
    <row r="9" spans="2:8" x14ac:dyDescent="0.3">
      <c r="B9" s="47">
        <f>B8+1</f>
        <v>2</v>
      </c>
      <c r="C9" s="36">
        <f>IF($C$6-B9*$B$6&lt;1,"-",$C$6/$B$6)</f>
        <v>24.833333333333332</v>
      </c>
      <c r="D9" s="36">
        <f>IF(E8&gt;$E$6-1,"-",E8)</f>
        <v>63.333333333333336</v>
      </c>
      <c r="E9" s="36">
        <f>IF(C9="-","-",E8+($E$6-$D$6)/$B$6)</f>
        <v>69.666666666666671</v>
      </c>
      <c r="F9" s="37">
        <f t="shared" ref="F9:F17" si="1">IF(C9="-","-",((PI()*E9)/(PI()*2*G9)*360)/3.14/2)</f>
        <v>7.3098790236395521</v>
      </c>
      <c r="G9" s="36">
        <f>IF(C9="-","-",E9/(E9-D9)*C9)</f>
        <v>273.16666666666657</v>
      </c>
      <c r="H9" s="36">
        <f t="shared" si="0"/>
        <v>213.05701157844288</v>
      </c>
    </row>
    <row r="10" spans="2:8" x14ac:dyDescent="0.3">
      <c r="B10" s="47">
        <f>B9+1</f>
        <v>3</v>
      </c>
      <c r="C10" s="36">
        <f>IF(D10="-","-",C9)</f>
        <v>24.833333333333332</v>
      </c>
      <c r="D10" s="36">
        <f t="shared" ref="D10:D17" si="2">IF(E9&gt;$E$6-1,"-",E9)</f>
        <v>69.666666666666671</v>
      </c>
      <c r="E10" s="36">
        <f t="shared" ref="E10:E17" si="3">IF(C10="-","-",E9+($E$6-$D$6)/$B$6)</f>
        <v>76</v>
      </c>
      <c r="F10" s="37">
        <f t="shared" si="1"/>
        <v>7.3098790236395441</v>
      </c>
      <c r="G10" s="36">
        <f t="shared" ref="G10:G17" si="4">IF(C10="-","-",E10/(E10-D10)*C10)</f>
        <v>298.00000000000023</v>
      </c>
      <c r="H10" s="36">
        <f t="shared" si="0"/>
        <v>232.42583081284681</v>
      </c>
    </row>
    <row r="11" spans="2:8" x14ac:dyDescent="0.3">
      <c r="B11" s="47">
        <f>B10+1</f>
        <v>4</v>
      </c>
      <c r="C11" s="36">
        <f t="shared" ref="C11:C17" si="5">IF(D11="-","-",C10)</f>
        <v>24.833333333333332</v>
      </c>
      <c r="D11" s="36">
        <f t="shared" si="2"/>
        <v>76</v>
      </c>
      <c r="E11" s="36">
        <f t="shared" si="3"/>
        <v>82.333333333333329</v>
      </c>
      <c r="F11" s="37">
        <f t="shared" si="1"/>
        <v>7.3098790236395459</v>
      </c>
      <c r="G11" s="36">
        <f t="shared" si="4"/>
        <v>322.83333333333354</v>
      </c>
      <c r="H11" s="36">
        <f t="shared" si="0"/>
        <v>251.79465004725074</v>
      </c>
    </row>
    <row r="12" spans="2:8" x14ac:dyDescent="0.3">
      <c r="B12" s="47">
        <f t="shared" ref="B12:B17" si="6">B11+1</f>
        <v>5</v>
      </c>
      <c r="C12" s="36">
        <f t="shared" si="5"/>
        <v>24.833333333333332</v>
      </c>
      <c r="D12" s="36">
        <f t="shared" si="2"/>
        <v>82.333333333333329</v>
      </c>
      <c r="E12" s="36">
        <f t="shared" si="3"/>
        <v>88.666666666666657</v>
      </c>
      <c r="F12" s="37">
        <f t="shared" si="1"/>
        <v>7.3098790236395459</v>
      </c>
      <c r="G12" s="36">
        <f t="shared" si="4"/>
        <v>347.66666666666686</v>
      </c>
      <c r="H12" s="36">
        <f t="shared" si="0"/>
        <v>271.16346928165461</v>
      </c>
    </row>
    <row r="13" spans="2:8" x14ac:dyDescent="0.3">
      <c r="B13" s="47">
        <f t="shared" si="6"/>
        <v>6</v>
      </c>
      <c r="C13" s="36">
        <f t="shared" si="5"/>
        <v>24.833333333333332</v>
      </c>
      <c r="D13" s="36">
        <f t="shared" si="2"/>
        <v>88.666666666666657</v>
      </c>
      <c r="E13" s="36">
        <f t="shared" si="3"/>
        <v>94.999999999999986</v>
      </c>
      <c r="F13" s="37">
        <f t="shared" si="1"/>
        <v>7.3098790236395441</v>
      </c>
      <c r="G13" s="36">
        <f t="shared" si="4"/>
        <v>372.50000000000023</v>
      </c>
      <c r="H13" s="36">
        <f t="shared" si="0"/>
        <v>290.53228851605843</v>
      </c>
    </row>
    <row r="14" spans="2:8" x14ac:dyDescent="0.3">
      <c r="B14" s="47">
        <f t="shared" si="6"/>
        <v>7</v>
      </c>
      <c r="C14" s="36" t="str">
        <f t="shared" si="5"/>
        <v>-</v>
      </c>
      <c r="D14" s="36" t="str">
        <f t="shared" si="2"/>
        <v>-</v>
      </c>
      <c r="E14" s="36" t="str">
        <f t="shared" si="3"/>
        <v>-</v>
      </c>
      <c r="F14" s="37" t="str">
        <f t="shared" si="1"/>
        <v>-</v>
      </c>
      <c r="G14" s="36" t="str">
        <f t="shared" si="4"/>
        <v>-</v>
      </c>
      <c r="H14" s="36" t="str">
        <f t="shared" si="0"/>
        <v>-</v>
      </c>
    </row>
    <row r="15" spans="2:8" x14ac:dyDescent="0.3">
      <c r="B15" s="47">
        <f t="shared" si="6"/>
        <v>8</v>
      </c>
      <c r="C15" s="36" t="str">
        <f t="shared" si="5"/>
        <v>-</v>
      </c>
      <c r="D15" s="36" t="str">
        <f t="shared" si="2"/>
        <v>-</v>
      </c>
      <c r="E15" s="36" t="str">
        <f t="shared" si="3"/>
        <v>-</v>
      </c>
      <c r="F15" s="37" t="str">
        <f t="shared" si="1"/>
        <v>-</v>
      </c>
      <c r="G15" s="36" t="str">
        <f t="shared" si="4"/>
        <v>-</v>
      </c>
      <c r="H15" s="36" t="str">
        <f t="shared" si="0"/>
        <v>-</v>
      </c>
    </row>
    <row r="16" spans="2:8" x14ac:dyDescent="0.3">
      <c r="B16" s="47">
        <f t="shared" si="6"/>
        <v>9</v>
      </c>
      <c r="C16" s="36" t="str">
        <f t="shared" si="5"/>
        <v>-</v>
      </c>
      <c r="D16" s="36" t="str">
        <f t="shared" si="2"/>
        <v>-</v>
      </c>
      <c r="E16" s="36" t="str">
        <f t="shared" si="3"/>
        <v>-</v>
      </c>
      <c r="F16" s="37" t="str">
        <f t="shared" si="1"/>
        <v>-</v>
      </c>
      <c r="G16" s="36" t="str">
        <f t="shared" si="4"/>
        <v>-</v>
      </c>
      <c r="H16" s="36" t="str">
        <f t="shared" si="0"/>
        <v>-</v>
      </c>
    </row>
    <row r="17" spans="2:8" x14ac:dyDescent="0.3">
      <c r="B17" s="47">
        <f t="shared" si="6"/>
        <v>10</v>
      </c>
      <c r="C17" s="36" t="str">
        <f t="shared" si="5"/>
        <v>-</v>
      </c>
      <c r="D17" s="36" t="str">
        <f t="shared" si="2"/>
        <v>-</v>
      </c>
      <c r="E17" s="36" t="str">
        <f t="shared" si="3"/>
        <v>-</v>
      </c>
      <c r="F17" s="37" t="str">
        <f t="shared" si="1"/>
        <v>-</v>
      </c>
      <c r="G17" s="36" t="str">
        <f t="shared" si="4"/>
        <v>-</v>
      </c>
      <c r="H17" s="36" t="str">
        <f t="shared" si="0"/>
        <v>-</v>
      </c>
    </row>
  </sheetData>
  <sheetProtection password="EF07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</dc:creator>
  <cp:lastModifiedBy>Luc</cp:lastModifiedBy>
  <dcterms:created xsi:type="dcterms:W3CDTF">2013-12-05T10:46:23Z</dcterms:created>
  <dcterms:modified xsi:type="dcterms:W3CDTF">2014-09-24T08:36:57Z</dcterms:modified>
</cp:coreProperties>
</file>